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kri\Desktop\Çalışma Klasörü\Kurumsal Mali Durum ve Beklentiler Raporları\2025\"/>
    </mc:Choice>
  </mc:AlternateContent>
  <xr:revisionPtr revIDLastSave="0" documentId="8_{74FA75BC-6586-4C88-B1C4-129838F7F5FF}" xr6:coauthVersionLast="47" xr6:coauthVersionMax="47" xr10:uidLastSave="{00000000-0000-0000-0000-000000000000}"/>
  <bookViews>
    <workbookView xWindow="-120" yWindow="-120" windowWidth="29040" windowHeight="15840" xr2:uid="{DC34845D-0974-4973-8B82-BC0F7DD6A4DD}"/>
  </bookViews>
  <sheets>
    <sheet name="Sayfa1" sheetId="1" r:id="rId1"/>
  </sheets>
  <definedNames>
    <definedName name="BaslaSatir">Sayfa1!$A$17</definedName>
    <definedName name="ButceYil">Sayfa1!$B$6</definedName>
    <definedName name="FormatSatir">Sayfa1!$A$4</definedName>
    <definedName name="KurAd">Sayfa1!$B$8</definedName>
    <definedName name="KurKod">Sayfa1!$B$7</definedName>
    <definedName name="ToplamFormatSatir">Sayfa1!$A$2</definedName>
    <definedName name="ToplamSatir">Sayfa1!$A$16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1" l="1"/>
  <c r="AE20" i="1"/>
  <c r="AE17" i="1"/>
  <c r="AE16" i="1" l="1"/>
  <c r="H2" i="1"/>
  <c r="I2" i="1"/>
  <c r="L2" i="1"/>
  <c r="M2" i="1"/>
  <c r="P2" i="1"/>
  <c r="Q2" i="1"/>
  <c r="T2" i="1"/>
  <c r="U2" i="1"/>
  <c r="X2" i="1"/>
  <c r="Y2" i="1"/>
  <c r="Z2" i="1"/>
  <c r="AC2" i="1" s="1"/>
  <c r="AA2" i="1"/>
  <c r="AB2" i="1" s="1"/>
  <c r="H4" i="1"/>
  <c r="Z4" i="1" s="1"/>
  <c r="AC4" i="1" s="1"/>
  <c r="I4" i="1"/>
  <c r="AA4" i="1" s="1"/>
  <c r="L4" i="1"/>
  <c r="M4" i="1"/>
  <c r="P4" i="1"/>
  <c r="Q4" i="1"/>
  <c r="T4" i="1"/>
  <c r="U4" i="1"/>
  <c r="X4" i="1"/>
  <c r="Y4" i="1"/>
  <c r="B12" i="1"/>
  <c r="B13" i="1"/>
  <c r="B14" i="1"/>
  <c r="C14" i="1"/>
  <c r="AE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C15" i="1"/>
  <c r="AD15" i="1"/>
  <c r="H16" i="1"/>
  <c r="I16" i="1"/>
  <c r="AA16" i="1" s="1"/>
  <c r="L16" i="1"/>
  <c r="M16" i="1"/>
  <c r="P16" i="1"/>
  <c r="Z16" i="1" s="1"/>
  <c r="AC16" i="1" s="1"/>
  <c r="Q16" i="1"/>
  <c r="T16" i="1"/>
  <c r="U16" i="1"/>
  <c r="X16" i="1"/>
  <c r="Y16" i="1"/>
  <c r="H17" i="1"/>
  <c r="Z17" i="1" s="1"/>
  <c r="AC17" i="1" s="1"/>
  <c r="I17" i="1"/>
  <c r="AA17" i="1" s="1"/>
  <c r="L17" i="1"/>
  <c r="M17" i="1"/>
  <c r="P17" i="1"/>
  <c r="Q17" i="1"/>
  <c r="T17" i="1"/>
  <c r="U17" i="1"/>
  <c r="X17" i="1"/>
  <c r="Y17" i="1"/>
  <c r="H18" i="1"/>
  <c r="I18" i="1"/>
  <c r="AA18" i="1" s="1"/>
  <c r="L18" i="1"/>
  <c r="M18" i="1"/>
  <c r="P18" i="1"/>
  <c r="Q18" i="1"/>
  <c r="T18" i="1"/>
  <c r="U18" i="1"/>
  <c r="X18" i="1"/>
  <c r="Y18" i="1"/>
  <c r="Z18" i="1"/>
  <c r="AC18" i="1" s="1"/>
  <c r="H19" i="1"/>
  <c r="Z19" i="1" s="1"/>
  <c r="AC19" i="1" s="1"/>
  <c r="I19" i="1"/>
  <c r="AA19" i="1" s="1"/>
  <c r="L19" i="1"/>
  <c r="M19" i="1"/>
  <c r="P19" i="1"/>
  <c r="Q19" i="1"/>
  <c r="T19" i="1"/>
  <c r="U19" i="1"/>
  <c r="X19" i="1"/>
  <c r="Y19" i="1"/>
  <c r="H20" i="1"/>
  <c r="I20" i="1"/>
  <c r="AA20" i="1" s="1"/>
  <c r="L20" i="1"/>
  <c r="M20" i="1"/>
  <c r="P20" i="1"/>
  <c r="Z20" i="1" s="1"/>
  <c r="AC20" i="1" s="1"/>
  <c r="Q20" i="1"/>
  <c r="T20" i="1"/>
  <c r="U20" i="1"/>
  <c r="X20" i="1"/>
  <c r="Y20" i="1"/>
  <c r="H21" i="1"/>
  <c r="Z21" i="1" s="1"/>
  <c r="AC21" i="1" s="1"/>
  <c r="I21" i="1"/>
  <c r="AA21" i="1" s="1"/>
  <c r="L21" i="1"/>
  <c r="M21" i="1"/>
  <c r="P21" i="1"/>
  <c r="Q21" i="1"/>
  <c r="T21" i="1"/>
  <c r="U21" i="1"/>
  <c r="X21" i="1"/>
  <c r="Y21" i="1"/>
  <c r="H22" i="1"/>
  <c r="I22" i="1"/>
  <c r="AA22" i="1" s="1"/>
  <c r="L22" i="1"/>
  <c r="M22" i="1"/>
  <c r="P22" i="1"/>
  <c r="Q22" i="1"/>
  <c r="T22" i="1"/>
  <c r="U22" i="1"/>
  <c r="X22" i="1"/>
  <c r="Y22" i="1"/>
  <c r="Z22" i="1"/>
  <c r="AC22" i="1" s="1"/>
  <c r="H23" i="1"/>
  <c r="Z23" i="1" s="1"/>
  <c r="AC23" i="1" s="1"/>
  <c r="I23" i="1"/>
  <c r="AA23" i="1" s="1"/>
  <c r="L23" i="1"/>
  <c r="M23" i="1"/>
  <c r="P23" i="1"/>
  <c r="Q23" i="1"/>
  <c r="T23" i="1"/>
  <c r="U23" i="1"/>
  <c r="X23" i="1"/>
  <c r="Y23" i="1"/>
  <c r="H24" i="1"/>
  <c r="I24" i="1"/>
  <c r="AA24" i="1" s="1"/>
  <c r="L24" i="1"/>
  <c r="M24" i="1"/>
  <c r="P24" i="1"/>
  <c r="Z24" i="1" s="1"/>
  <c r="AC24" i="1" s="1"/>
  <c r="Q24" i="1"/>
  <c r="T24" i="1"/>
  <c r="U24" i="1"/>
  <c r="X24" i="1"/>
  <c r="Y24" i="1"/>
  <c r="H25" i="1"/>
  <c r="Z25" i="1" s="1"/>
  <c r="AC25" i="1" s="1"/>
  <c r="I25" i="1"/>
  <c r="AA25" i="1" s="1"/>
  <c r="L25" i="1"/>
  <c r="M25" i="1"/>
  <c r="P25" i="1"/>
  <c r="Q25" i="1"/>
  <c r="T25" i="1"/>
  <c r="U25" i="1"/>
  <c r="X25" i="1"/>
  <c r="Y25" i="1"/>
  <c r="H26" i="1"/>
  <c r="I26" i="1"/>
  <c r="AA26" i="1" s="1"/>
  <c r="L26" i="1"/>
  <c r="M26" i="1"/>
  <c r="P26" i="1"/>
  <c r="Q26" i="1"/>
  <c r="T26" i="1"/>
  <c r="U26" i="1"/>
  <c r="X26" i="1"/>
  <c r="Y26" i="1"/>
  <c r="Z26" i="1"/>
  <c r="AC26" i="1" s="1"/>
  <c r="H27" i="1"/>
  <c r="Z27" i="1" s="1"/>
  <c r="AC27" i="1" s="1"/>
  <c r="I27" i="1"/>
  <c r="AA27" i="1" s="1"/>
  <c r="L27" i="1"/>
  <c r="M27" i="1"/>
  <c r="P27" i="1"/>
  <c r="Q27" i="1"/>
  <c r="T27" i="1"/>
  <c r="U27" i="1"/>
  <c r="X27" i="1"/>
  <c r="Y27" i="1"/>
  <c r="AB24" i="1" l="1"/>
  <c r="AD24" i="1"/>
  <c r="AD25" i="1"/>
  <c r="AB25" i="1"/>
  <c r="AB18" i="1"/>
  <c r="AD18" i="1"/>
  <c r="AB20" i="1"/>
  <c r="AD20" i="1"/>
  <c r="AD17" i="1"/>
  <c r="AB17" i="1"/>
  <c r="AB22" i="1"/>
  <c r="AD22" i="1"/>
  <c r="AD19" i="1"/>
  <c r="AB19" i="1"/>
  <c r="AB4" i="1"/>
  <c r="AD4" i="1"/>
  <c r="AD27" i="1"/>
  <c r="AB27" i="1"/>
  <c r="AD21" i="1"/>
  <c r="AB21" i="1"/>
  <c r="AB26" i="1"/>
  <c r="AD26" i="1"/>
  <c r="AD23" i="1"/>
  <c r="AB23" i="1"/>
  <c r="AD16" i="1"/>
  <c r="AB16" i="1"/>
  <c r="AD2" i="1"/>
</calcChain>
</file>

<file path=xl/sharedStrings.xml><?xml version="1.0" encoding="utf-8"?>
<sst xmlns="http://schemas.openxmlformats.org/spreadsheetml/2006/main" count="220" uniqueCount="35">
  <si>
    <t/>
  </si>
  <si>
    <t>Bütçe Yıl:</t>
  </si>
  <si>
    <t>Kurum Kod:</t>
  </si>
  <si>
    <t>OCAK GERÇEKLEŞME</t>
  </si>
  <si>
    <t>ŞUBAT GERÇEKLEŞME</t>
  </si>
  <si>
    <t>MART GERÇEKLEŞME</t>
  </si>
  <si>
    <t>NİSAN GERÇEKLEŞME</t>
  </si>
  <si>
    <t>MAYIS GERÇEKLEŞME</t>
  </si>
  <si>
    <t>HAZİRAN GERÇEKLEŞME</t>
  </si>
  <si>
    <t>OCAK-HAZİRAN                               GERÇEKLEŞME TOPLAMI</t>
  </si>
  <si>
    <t>ARTIŞ ORANI *           (%)</t>
  </si>
  <si>
    <t>OCAK-HAZİRAN                               GERÇEK. ORANI ** (%)</t>
  </si>
  <si>
    <t>Yıl:</t>
  </si>
  <si>
    <t>Kurum Ad:</t>
  </si>
  <si>
    <t>EKONOMİK</t>
  </si>
  <si>
    <t>ŞUBAT</t>
  </si>
  <si>
    <t>MART</t>
  </si>
  <si>
    <t>NİSAN</t>
  </si>
  <si>
    <t>MAYIS</t>
  </si>
  <si>
    <t>HAZİRAN</t>
  </si>
  <si>
    <t>BÜTÇE GELİRLERİ TOPLAMI</t>
  </si>
  <si>
    <t>0442</t>
  </si>
  <si>
    <t xml:space="preserve">BOLU ABANT İZZET BAYSAL ÜNİVERSİTESİ </t>
  </si>
  <si>
    <t>03 - Teşebbüs ve Mülkiyet Gelirleri</t>
  </si>
  <si>
    <t>03.1 - Mal ve Hizmet Satış Gelirleri</t>
  </si>
  <si>
    <t>03.6 - Kira Gelirleri</t>
  </si>
  <si>
    <t>04 - Alınan Bağış ve Yardımlar ile Özel Gelirler</t>
  </si>
  <si>
    <t>04.5 - Proje Yardımları</t>
  </si>
  <si>
    <t>05 - Diğer Gelirler</t>
  </si>
  <si>
    <t>05.1 - Faiz Gelirleri</t>
  </si>
  <si>
    <t>05.2 - Kişi ve Kurumlardan Alınan Paylar</t>
  </si>
  <si>
    <t>05.3 - Para Cezaları</t>
  </si>
  <si>
    <t>05.9 - Diğer Çeşitli Gelirler</t>
  </si>
  <si>
    <t>04.2 - Merkezi Yönetim Bütçesine Dahil İdarelerden Al. Bağış ve Yard.</t>
  </si>
  <si>
    <t>EK-2 BÜTÇE GELİRLERİNİN GELİŞİMİ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</si>
</sst>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8"/>
      <color theme="3"/>
      <name val="Calibri Light"/>
      <family val="2"/>
      <charset val="162"/>
    </font>
    <font>
      <sz val="11"/>
      <color rgb="FFFA7D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3F3F76"/>
      <name val="Calibri"/>
      <family val="2"/>
      <charset val="162"/>
    </font>
    <font>
      <b/>
      <sz val="11"/>
      <color rgb="FFFA7D00"/>
      <name val="Calibri"/>
      <family val="2"/>
      <charset val="162"/>
    </font>
    <font>
      <sz val="11"/>
      <color rgb="FF0061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b/>
      <sz val="12"/>
      <color indexed="8"/>
      <name val="Tahoma"/>
      <family val="2"/>
      <charset val="162"/>
    </font>
    <font>
      <sz val="12"/>
      <color indexed="8"/>
      <name val="Tahoma"/>
      <family val="2"/>
      <charset val="162"/>
    </font>
    <font>
      <sz val="12"/>
      <name val="Tahoma"/>
      <family val="2"/>
      <charset val="162"/>
    </font>
    <font>
      <b/>
      <sz val="12"/>
      <name val="Tahoma"/>
      <family val="2"/>
      <charset val="162"/>
    </font>
    <font>
      <b/>
      <sz val="14"/>
      <name val="Tahoma"/>
      <family val="2"/>
      <charset val="162"/>
    </font>
    <font>
      <b/>
      <sz val="1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8" applyNumberFormat="0" applyAlignment="0" applyProtection="0"/>
    <xf numFmtId="0" fontId="15" fillId="3" borderId="9" applyNumberFormat="0" applyAlignment="0" applyProtection="0"/>
    <xf numFmtId="0" fontId="16" fillId="22" borderId="9" applyNumberFormat="0" applyAlignment="0" applyProtection="0"/>
    <xf numFmtId="0" fontId="5" fillId="23" borderId="10" applyNumberFormat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" borderId="11" applyNumberFormat="0" applyFont="0" applyAlignment="0" applyProtection="0"/>
    <xf numFmtId="0" fontId="19" fillId="26" borderId="0" applyNumberFormat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20" fillId="0" borderId="0" xfId="42" applyFont="1" applyAlignment="1">
      <alignment horizontal="center" vertical="center"/>
    </xf>
    <xf numFmtId="3" fontId="21" fillId="0" borderId="0" xfId="42" applyNumberFormat="1" applyFont="1" applyAlignment="1">
      <alignment horizontal="center" vertical="center"/>
    </xf>
    <xf numFmtId="0" fontId="22" fillId="0" borderId="0" xfId="42" applyFont="1" applyAlignment="1">
      <alignment vertical="center"/>
    </xf>
    <xf numFmtId="0" fontId="22" fillId="0" borderId="0" xfId="0" applyFont="1" applyAlignment="1">
      <alignment vertical="center"/>
    </xf>
    <xf numFmtId="3" fontId="23" fillId="0" borderId="1" xfId="0" applyNumberFormat="1" applyFont="1" applyBorder="1"/>
    <xf numFmtId="3" fontId="23" fillId="0" borderId="1" xfId="0" applyNumberFormat="1" applyFont="1" applyBorder="1" applyAlignment="1">
      <alignment horizontal="right"/>
    </xf>
    <xf numFmtId="4" fontId="23" fillId="0" borderId="2" xfId="0" applyNumberFormat="1" applyFont="1" applyBorder="1" applyAlignment="1">
      <alignment horizontal="right" vertical="center" wrapText="1"/>
    </xf>
    <xf numFmtId="4" fontId="23" fillId="0" borderId="3" xfId="0" applyNumberFormat="1" applyFont="1" applyBorder="1" applyAlignment="1">
      <alignment horizontal="right" vertical="center" wrapText="1"/>
    </xf>
    <xf numFmtId="49" fontId="22" fillId="0" borderId="1" xfId="0" applyNumberFormat="1" applyFont="1" applyBorder="1" applyAlignment="1">
      <alignment wrapText="1"/>
    </xf>
    <xf numFmtId="3" fontId="22" fillId="0" borderId="1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21" fillId="0" borderId="0" xfId="42" applyFont="1" applyAlignment="1">
      <alignment horizontal="center" vertical="center"/>
    </xf>
    <xf numFmtId="3" fontId="22" fillId="0" borderId="0" xfId="42" applyNumberFormat="1" applyFont="1" applyAlignment="1">
      <alignment vertical="center"/>
    </xf>
    <xf numFmtId="1" fontId="22" fillId="0" borderId="0" xfId="42" applyNumberFormat="1" applyFont="1" applyAlignment="1">
      <alignment vertical="center"/>
    </xf>
    <xf numFmtId="0" fontId="21" fillId="0" borderId="0" xfId="42" applyFont="1" applyAlignment="1">
      <alignment vertical="center"/>
    </xf>
    <xf numFmtId="3" fontId="21" fillId="0" borderId="0" xfId="42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0" fillId="0" borderId="0" xfId="42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horizontal="right" vertical="center"/>
    </xf>
    <xf numFmtId="49" fontId="22" fillId="0" borderId="13" xfId="0" applyNumberFormat="1" applyFont="1" applyBorder="1" applyAlignment="1">
      <alignment vertical="center" wrapText="1"/>
    </xf>
    <xf numFmtId="3" fontId="22" fillId="0" borderId="13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vertical="center" wrapText="1"/>
    </xf>
    <xf numFmtId="14" fontId="23" fillId="0" borderId="0" xfId="0" applyNumberFormat="1" applyFont="1" applyAlignment="1">
      <alignment vertical="center"/>
    </xf>
    <xf numFmtId="164" fontId="23" fillId="0" borderId="13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0FA0-04BE-43FC-A787-909266FF538E}">
  <sheetPr codeName="Sayfa1">
    <pageSetUpPr fitToPage="1"/>
  </sheetPr>
  <dimension ref="A1:AE27"/>
  <sheetViews>
    <sheetView showGridLines="0" tabSelected="1" topLeftCell="A11" zoomScale="80" zoomScaleNormal="80" workbookViewId="0">
      <selection activeCell="B17" sqref="B17"/>
    </sheetView>
  </sheetViews>
  <sheetFormatPr defaultRowHeight="13.5" customHeight="1" x14ac:dyDescent="0.2"/>
  <cols>
    <col min="1" max="1" width="32.42578125" style="4" customWidth="1"/>
    <col min="2" max="2" width="17.28515625" style="18" customWidth="1"/>
    <col min="3" max="3" width="17.85546875" style="18" customWidth="1"/>
    <col min="4" max="4" width="15.28515625" style="18" customWidth="1"/>
    <col min="5" max="5" width="15.5703125" style="18" customWidth="1"/>
    <col min="6" max="7" width="21.28515625" style="18" hidden="1" customWidth="1"/>
    <col min="8" max="9" width="15.5703125" style="18" customWidth="1"/>
    <col min="10" max="10" width="21.28515625" style="18" hidden="1" customWidth="1"/>
    <col min="11" max="11" width="10.7109375" style="18" hidden="1" customWidth="1"/>
    <col min="12" max="12" width="15.5703125" style="18" customWidth="1"/>
    <col min="13" max="13" width="15.42578125" style="18" customWidth="1"/>
    <col min="14" max="14" width="21.28515625" style="18" hidden="1" customWidth="1"/>
    <col min="15" max="15" width="11.42578125" style="18" hidden="1" customWidth="1"/>
    <col min="16" max="16" width="15.42578125" style="18" customWidth="1"/>
    <col min="17" max="17" width="15.28515625" style="18" customWidth="1"/>
    <col min="18" max="18" width="21.28515625" style="18" hidden="1" customWidth="1"/>
    <col min="19" max="19" width="11.5703125" style="18" hidden="1" customWidth="1"/>
    <col min="20" max="20" width="15.28515625" style="18" customWidth="1"/>
    <col min="21" max="21" width="13.85546875" style="18" customWidth="1"/>
    <col min="22" max="23" width="14.28515625" style="4" hidden="1" customWidth="1"/>
    <col min="24" max="24" width="15.28515625" style="4" customWidth="1"/>
    <col min="25" max="25" width="15.42578125" style="4" customWidth="1"/>
    <col min="26" max="27" width="17.5703125" style="4" customWidth="1"/>
    <col min="28" max="28" width="8.5703125" style="4" customWidth="1"/>
    <col min="29" max="29" width="9.5703125" style="4" customWidth="1"/>
    <col min="30" max="30" width="8.28515625" style="4" customWidth="1"/>
    <col min="31" max="31" width="17.42578125" style="4" customWidth="1"/>
    <col min="32" max="32" width="9.140625" style="4" bestFit="1" customWidth="1"/>
    <col min="33" max="16384" width="9.140625" style="4"/>
  </cols>
  <sheetData>
    <row r="1" spans="1:31" ht="12.75" hidden="1" customHeight="1" thickBot="1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3" t="s">
        <v>0</v>
      </c>
      <c r="X1" s="3" t="s">
        <v>0</v>
      </c>
    </row>
    <row r="2" spans="1:31" ht="15.75" hidden="1" thickBot="1" x14ac:dyDescent="0.25">
      <c r="A2" s="5" t="s">
        <v>20</v>
      </c>
      <c r="B2" s="6"/>
      <c r="C2" s="6"/>
      <c r="D2" s="6"/>
      <c r="E2" s="6"/>
      <c r="F2" s="6"/>
      <c r="G2" s="6"/>
      <c r="H2" s="6">
        <f>IF(F2=0,0,F2-D2)</f>
        <v>0</v>
      </c>
      <c r="I2" s="6">
        <f>IF(G2=0,0,G2-E2)</f>
        <v>0</v>
      </c>
      <c r="J2" s="6"/>
      <c r="K2" s="6"/>
      <c r="L2" s="6">
        <f>IF(J2=0,0,J2-F2)</f>
        <v>0</v>
      </c>
      <c r="M2" s="6">
        <f>IF(K2=0,0,K2-G2)</f>
        <v>0</v>
      </c>
      <c r="N2" s="6"/>
      <c r="O2" s="6"/>
      <c r="P2" s="6">
        <f>IF(N2=0,0,N2-J2)</f>
        <v>0</v>
      </c>
      <c r="Q2" s="6">
        <f>IF(O2=0,0,O2-K2)</f>
        <v>0</v>
      </c>
      <c r="R2" s="6"/>
      <c r="S2" s="6"/>
      <c r="T2" s="6">
        <f>IF(R2=0,0,R2-N2)</f>
        <v>0</v>
      </c>
      <c r="U2" s="6">
        <f>IF(S2=0,0,S2-O2)</f>
        <v>0</v>
      </c>
      <c r="V2" s="6"/>
      <c r="W2" s="6"/>
      <c r="X2" s="6">
        <f>IF(V2=0,0,V2-R2)</f>
        <v>0</v>
      </c>
      <c r="Y2" s="6">
        <f>IF(W2=0,0,W2-S2)</f>
        <v>0</v>
      </c>
      <c r="Z2" s="6">
        <f>D2+H2+L2+P2+T2+X2</f>
        <v>0</v>
      </c>
      <c r="AA2" s="6">
        <f>E2+I2+M2+Q2+U2+Y2</f>
        <v>0</v>
      </c>
      <c r="AB2" s="7">
        <f>IF(AA2=0,0,IF(Z2=0,0,(AA2-Z2)/Z2*100))</f>
        <v>0</v>
      </c>
      <c r="AC2" s="8">
        <f>IF(Z2=0,0,IF(B2=0,0,Z2/B2*100))</f>
        <v>0</v>
      </c>
      <c r="AD2" s="8">
        <f>IF(AA2=0,0,IF(C2=0,0,AA2/C2*100))</f>
        <v>0</v>
      </c>
      <c r="AE2" s="6">
        <v>-1</v>
      </c>
    </row>
    <row r="3" spans="1:31" ht="12.75" hidden="1" customHeight="1" thickBot="1" x14ac:dyDescent="0.25">
      <c r="A3" s="1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3" t="s">
        <v>0</v>
      </c>
      <c r="X3" s="3" t="s">
        <v>0</v>
      </c>
    </row>
    <row r="4" spans="1:31" ht="15.75" hidden="1" thickBot="1" x14ac:dyDescent="0.25">
      <c r="A4" s="9"/>
      <c r="B4" s="10"/>
      <c r="C4" s="10"/>
      <c r="D4" s="10"/>
      <c r="E4" s="10"/>
      <c r="F4" s="10"/>
      <c r="G4" s="10"/>
      <c r="H4" s="10">
        <f>IF(F4=0,0,F4-D4)</f>
        <v>0</v>
      </c>
      <c r="I4" s="10">
        <f>IF(G4=0,0,G4-E4)</f>
        <v>0</v>
      </c>
      <c r="J4" s="10"/>
      <c r="K4" s="10"/>
      <c r="L4" s="10">
        <f>IF(J4=0,0,J4-F4)</f>
        <v>0</v>
      </c>
      <c r="M4" s="10">
        <f>IF(K4=0,0,K4-G4)</f>
        <v>0</v>
      </c>
      <c r="N4" s="10"/>
      <c r="O4" s="10"/>
      <c r="P4" s="10">
        <f>IF(N4=0,0,N4-J4)</f>
        <v>0</v>
      </c>
      <c r="Q4" s="10">
        <f>IF(O4=0,0,O4-K4)</f>
        <v>0</v>
      </c>
      <c r="R4" s="10"/>
      <c r="S4" s="10"/>
      <c r="T4" s="10">
        <f>IF(R4=0,0,R4-N4)</f>
        <v>0</v>
      </c>
      <c r="U4" s="10">
        <f>IF(S4=0,0,S4-O4)</f>
        <v>0</v>
      </c>
      <c r="V4" s="10"/>
      <c r="W4" s="10"/>
      <c r="X4" s="10">
        <f>IF(V4=0,0,V4-R4)</f>
        <v>0</v>
      </c>
      <c r="Y4" s="10">
        <f>IF(W4=0,0,W4-S4)</f>
        <v>0</v>
      </c>
      <c r="Z4" s="10">
        <f>D4+H4+L4+P4+T4+X4</f>
        <v>0</v>
      </c>
      <c r="AA4" s="10">
        <f>E4+I4+M4+Q4+U4+Y4</f>
        <v>0</v>
      </c>
      <c r="AB4" s="11">
        <f>IF(AA4=0,0,IF(Z4=0,0,(AA4-Z4)/Z4*100))</f>
        <v>0</v>
      </c>
      <c r="AC4" s="12">
        <f>IF(Z4=0,0,IF(B4=0,0,Z4/B4*100))</f>
        <v>0</v>
      </c>
      <c r="AD4" s="12">
        <f>IF(AA4=0,0,IF(C4=0,0,AA4/C4*100))</f>
        <v>0</v>
      </c>
      <c r="AE4" s="10">
        <v>-1</v>
      </c>
    </row>
    <row r="5" spans="1:31" ht="12.75" hidden="1" customHeight="1" x14ac:dyDescent="0.2">
      <c r="A5" s="13" t="s">
        <v>0</v>
      </c>
      <c r="B5" s="14" t="s">
        <v>0</v>
      </c>
      <c r="C5" s="14" t="s">
        <v>0</v>
      </c>
      <c r="D5" s="14" t="s">
        <v>0</v>
      </c>
      <c r="E5" s="14" t="s">
        <v>0</v>
      </c>
      <c r="F5" s="14" t="s">
        <v>0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0</v>
      </c>
      <c r="M5" s="14" t="s">
        <v>0</v>
      </c>
      <c r="N5" s="14" t="s">
        <v>0</v>
      </c>
      <c r="O5" s="14" t="s">
        <v>0</v>
      </c>
      <c r="P5" s="14" t="s">
        <v>0</v>
      </c>
      <c r="Q5" s="14" t="s">
        <v>0</v>
      </c>
      <c r="R5" s="14" t="s">
        <v>0</v>
      </c>
      <c r="S5" s="14" t="s">
        <v>0</v>
      </c>
      <c r="T5" s="14" t="s">
        <v>0</v>
      </c>
      <c r="U5" s="14" t="s">
        <v>0</v>
      </c>
      <c r="V5" s="3" t="s">
        <v>0</v>
      </c>
      <c r="X5" s="3" t="s">
        <v>0</v>
      </c>
    </row>
    <row r="6" spans="1:31" ht="15.75" hidden="1" customHeight="1" x14ac:dyDescent="0.2">
      <c r="A6" s="3" t="s">
        <v>12</v>
      </c>
      <c r="B6" s="15">
        <v>2025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3" t="s">
        <v>0</v>
      </c>
      <c r="X6" s="3" t="s">
        <v>0</v>
      </c>
    </row>
    <row r="7" spans="1:31" ht="15" hidden="1" x14ac:dyDescent="0.2">
      <c r="A7" s="16" t="s">
        <v>2</v>
      </c>
      <c r="B7" s="17" t="s">
        <v>21</v>
      </c>
      <c r="C7" s="17" t="s">
        <v>0</v>
      </c>
      <c r="D7" s="17" t="s">
        <v>0</v>
      </c>
      <c r="E7" s="17" t="s">
        <v>0</v>
      </c>
      <c r="F7" s="17" t="s">
        <v>0</v>
      </c>
      <c r="G7" s="17" t="s">
        <v>0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0</v>
      </c>
      <c r="M7" s="17" t="s">
        <v>0</v>
      </c>
      <c r="N7" s="17" t="s">
        <v>0</v>
      </c>
      <c r="O7" s="17" t="s">
        <v>0</v>
      </c>
      <c r="P7" s="17" t="s">
        <v>0</v>
      </c>
      <c r="Q7" s="17" t="s">
        <v>0</v>
      </c>
      <c r="R7" s="17" t="s">
        <v>0</v>
      </c>
      <c r="S7" s="17" t="s">
        <v>0</v>
      </c>
      <c r="T7" s="17" t="s">
        <v>0</v>
      </c>
      <c r="U7" s="17" t="s">
        <v>0</v>
      </c>
      <c r="V7" s="17" t="s">
        <v>0</v>
      </c>
      <c r="X7" s="17" t="s">
        <v>0</v>
      </c>
    </row>
    <row r="8" spans="1:31" ht="15" hidden="1" x14ac:dyDescent="0.2">
      <c r="A8" s="4" t="s">
        <v>13</v>
      </c>
      <c r="B8" s="18" t="s">
        <v>22</v>
      </c>
    </row>
    <row r="9" spans="1:31" ht="15" hidden="1" x14ac:dyDescent="0.2"/>
    <row r="10" spans="1:31" ht="13.5" hidden="1" customHeight="1" x14ac:dyDescent="0.2"/>
    <row r="11" spans="1:31" ht="22.5" customHeight="1" x14ac:dyDescent="0.2">
      <c r="A11" s="33" t="s">
        <v>34</v>
      </c>
      <c r="B11" s="33" t="s">
        <v>0</v>
      </c>
      <c r="C11" s="33" t="s">
        <v>0</v>
      </c>
      <c r="D11" s="33" t="s">
        <v>0</v>
      </c>
      <c r="E11" s="33" t="s">
        <v>0</v>
      </c>
      <c r="F11" s="33" t="s">
        <v>0</v>
      </c>
      <c r="G11" s="33" t="s">
        <v>0</v>
      </c>
      <c r="H11" s="33" t="s">
        <v>0</v>
      </c>
      <c r="I11" s="33" t="s">
        <v>0</v>
      </c>
      <c r="J11" s="33" t="s">
        <v>0</v>
      </c>
      <c r="K11" s="33" t="s">
        <v>0</v>
      </c>
      <c r="L11" s="33" t="s">
        <v>0</v>
      </c>
      <c r="M11" s="33" t="s">
        <v>0</v>
      </c>
      <c r="N11" s="33" t="s">
        <v>0</v>
      </c>
      <c r="O11" s="33" t="s">
        <v>0</v>
      </c>
      <c r="P11" s="33" t="s">
        <v>0</v>
      </c>
      <c r="Q11" s="33" t="s">
        <v>0</v>
      </c>
      <c r="R11" s="33" t="s">
        <v>0</v>
      </c>
      <c r="S11" s="33" t="s">
        <v>0</v>
      </c>
      <c r="T11" s="33" t="s">
        <v>0</v>
      </c>
      <c r="U11" s="33" t="s">
        <v>0</v>
      </c>
      <c r="V11" s="33" t="s">
        <v>0</v>
      </c>
      <c r="W11" s="33" t="s">
        <v>0</v>
      </c>
      <c r="X11" s="33" t="s">
        <v>0</v>
      </c>
      <c r="Y11" s="33" t="s">
        <v>0</v>
      </c>
      <c r="Z11" s="33" t="s">
        <v>0</v>
      </c>
      <c r="AA11" s="33" t="s">
        <v>0</v>
      </c>
      <c r="AB11" s="33" t="s">
        <v>0</v>
      </c>
      <c r="AC11" s="33" t="s">
        <v>0</v>
      </c>
      <c r="AD11" s="33" t="s">
        <v>0</v>
      </c>
      <c r="AE11" s="33" t="s">
        <v>0</v>
      </c>
    </row>
    <row r="12" spans="1:31" ht="16.5" customHeight="1" x14ac:dyDescent="0.2">
      <c r="A12" s="19" t="s">
        <v>1</v>
      </c>
      <c r="B12" s="30">
        <f>ButceYil</f>
        <v>2025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8" t="s">
        <v>0</v>
      </c>
    </row>
    <row r="13" spans="1:31" ht="17.25" customHeight="1" x14ac:dyDescent="0.2">
      <c r="A13" s="20" t="s">
        <v>13</v>
      </c>
      <c r="B13" s="35" t="str">
        <f>KurAd</f>
        <v xml:space="preserve">BOLU ABANT İZZET BAYSAL ÜNİVERSİTESİ </v>
      </c>
      <c r="C13" s="35" t="s">
        <v>0</v>
      </c>
      <c r="D13" s="35" t="s">
        <v>0</v>
      </c>
      <c r="E13" s="35" t="s">
        <v>0</v>
      </c>
      <c r="F13" s="35" t="s">
        <v>0</v>
      </c>
      <c r="G13" s="35" t="s">
        <v>0</v>
      </c>
      <c r="H13" s="35" t="s">
        <v>0</v>
      </c>
      <c r="I13" s="35" t="s">
        <v>0</v>
      </c>
      <c r="J13" s="35" t="s">
        <v>0</v>
      </c>
      <c r="K13" s="35" t="s">
        <v>0</v>
      </c>
      <c r="L13" s="35" t="s">
        <v>0</v>
      </c>
      <c r="M13" s="35" t="s">
        <v>0</v>
      </c>
      <c r="N13" s="35" t="s">
        <v>0</v>
      </c>
      <c r="O13" s="35" t="s">
        <v>0</v>
      </c>
      <c r="P13" s="35" t="s">
        <v>0</v>
      </c>
      <c r="Q13" s="35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AE13" s="27">
        <v>45855</v>
      </c>
    </row>
    <row r="14" spans="1:31" ht="51.75" customHeight="1" x14ac:dyDescent="0.2">
      <c r="A14" s="32" t="s">
        <v>14</v>
      </c>
      <c r="B14" s="32" t="str">
        <f>ButceYil-1 &amp; " " &amp; "GERÇEKLEŞME TOPLAMI"</f>
        <v>2024 GERÇEKLEŞME TOPLAMI</v>
      </c>
      <c r="C14" s="32" t="str">
        <f>ButceYil &amp; " " &amp; "BAŞLANGIÇ ÖDENEĞİ"</f>
        <v>2025 BAŞLANGIÇ ÖDENEĞİ</v>
      </c>
      <c r="D14" s="32" t="s">
        <v>3</v>
      </c>
      <c r="E14" s="32" t="s">
        <v>0</v>
      </c>
      <c r="F14" s="32" t="s">
        <v>15</v>
      </c>
      <c r="G14" s="32" t="s">
        <v>0</v>
      </c>
      <c r="H14" s="32" t="s">
        <v>4</v>
      </c>
      <c r="I14" s="32" t="s">
        <v>0</v>
      </c>
      <c r="J14" s="32" t="s">
        <v>16</v>
      </c>
      <c r="K14" s="32" t="s">
        <v>0</v>
      </c>
      <c r="L14" s="32" t="s">
        <v>5</v>
      </c>
      <c r="M14" s="32" t="s">
        <v>0</v>
      </c>
      <c r="N14" s="32" t="s">
        <v>17</v>
      </c>
      <c r="O14" s="32" t="s">
        <v>0</v>
      </c>
      <c r="P14" s="32" t="s">
        <v>6</v>
      </c>
      <c r="Q14" s="32" t="s">
        <v>0</v>
      </c>
      <c r="R14" s="32" t="s">
        <v>18</v>
      </c>
      <c r="S14" s="32" t="s">
        <v>0</v>
      </c>
      <c r="T14" s="32" t="s">
        <v>7</v>
      </c>
      <c r="U14" s="32" t="s">
        <v>0</v>
      </c>
      <c r="V14" s="32" t="s">
        <v>19</v>
      </c>
      <c r="W14" s="32" t="s">
        <v>0</v>
      </c>
      <c r="X14" s="32" t="s">
        <v>8</v>
      </c>
      <c r="Y14" s="32" t="s">
        <v>0</v>
      </c>
      <c r="Z14" s="32" t="s">
        <v>9</v>
      </c>
      <c r="AA14" s="32" t="s">
        <v>0</v>
      </c>
      <c r="AB14" s="34" t="s">
        <v>10</v>
      </c>
      <c r="AC14" s="34" t="s">
        <v>11</v>
      </c>
      <c r="AD14" s="34" t="s">
        <v>0</v>
      </c>
      <c r="AE14" s="34" t="str">
        <f>ButceYil &amp; " " &amp; "YILSONU GERÇEKLEŞME TAHMİNİ"</f>
        <v>2025 YILSONU GERÇEKLEŞME TAHMİNİ</v>
      </c>
    </row>
    <row r="15" spans="1:31" ht="39" customHeight="1" x14ac:dyDescent="0.2">
      <c r="A15" s="32" t="s">
        <v>0</v>
      </c>
      <c r="B15" s="32" t="s">
        <v>0</v>
      </c>
      <c r="C15" s="32" t="s">
        <v>0</v>
      </c>
      <c r="D15" s="21">
        <f>ButceYil-1</f>
        <v>2024</v>
      </c>
      <c r="E15" s="21">
        <f>ButceYil</f>
        <v>2025</v>
      </c>
      <c r="F15" s="21">
        <f>ButceYil-1</f>
        <v>2024</v>
      </c>
      <c r="G15" s="21">
        <f>ButceYil</f>
        <v>2025</v>
      </c>
      <c r="H15" s="21">
        <f>ButceYil-1</f>
        <v>2024</v>
      </c>
      <c r="I15" s="21">
        <f>ButceYil</f>
        <v>2025</v>
      </c>
      <c r="J15" s="21">
        <f>ButceYil-1</f>
        <v>2024</v>
      </c>
      <c r="K15" s="21">
        <f>ButceYil</f>
        <v>2025</v>
      </c>
      <c r="L15" s="21">
        <f>ButceYil-1</f>
        <v>2024</v>
      </c>
      <c r="M15" s="21">
        <f>ButceYil</f>
        <v>2025</v>
      </c>
      <c r="N15" s="21">
        <f>ButceYil-1</f>
        <v>2024</v>
      </c>
      <c r="O15" s="21">
        <f>ButceYil</f>
        <v>2025</v>
      </c>
      <c r="P15" s="21">
        <f>ButceYil-1</f>
        <v>2024</v>
      </c>
      <c r="Q15" s="21">
        <f>ButceYil</f>
        <v>2025</v>
      </c>
      <c r="R15" s="21">
        <f>ButceYil-1</f>
        <v>2024</v>
      </c>
      <c r="S15" s="21">
        <f>ButceYil</f>
        <v>2025</v>
      </c>
      <c r="T15" s="21">
        <f>ButceYil-1</f>
        <v>2024</v>
      </c>
      <c r="U15" s="21">
        <f>ButceYil</f>
        <v>2025</v>
      </c>
      <c r="V15" s="21">
        <f>ButceYil-1</f>
        <v>2024</v>
      </c>
      <c r="W15" s="21">
        <f>ButceYil</f>
        <v>2025</v>
      </c>
      <c r="X15" s="21">
        <f>ButceYil-1</f>
        <v>2024</v>
      </c>
      <c r="Y15" s="21">
        <f>ButceYil</f>
        <v>2025</v>
      </c>
      <c r="Z15" s="21">
        <f>ButceYil-1</f>
        <v>2024</v>
      </c>
      <c r="AA15" s="21">
        <f>ButceYil</f>
        <v>2025</v>
      </c>
      <c r="AB15" s="34" t="s">
        <v>0</v>
      </c>
      <c r="AC15" s="21">
        <f>ButceYil-1</f>
        <v>2024</v>
      </c>
      <c r="AD15" s="21">
        <f>ButceYil</f>
        <v>2025</v>
      </c>
      <c r="AE15" s="34" t="s">
        <v>0</v>
      </c>
    </row>
    <row r="16" spans="1:31" ht="39.75" customHeight="1" x14ac:dyDescent="0.2">
      <c r="A16" s="22" t="s">
        <v>20</v>
      </c>
      <c r="B16" s="23">
        <v>2798026948.04</v>
      </c>
      <c r="C16" s="23">
        <v>3611126000</v>
      </c>
      <c r="D16" s="23">
        <v>219253002.88</v>
      </c>
      <c r="E16" s="23">
        <v>319870365.78999996</v>
      </c>
      <c r="F16" s="23">
        <v>431136355.05000001</v>
      </c>
      <c r="G16" s="23">
        <v>619137644.52999997</v>
      </c>
      <c r="H16" s="23">
        <f t="shared" ref="H16:H27" si="0">IF(F16=0,0,F16-D16)</f>
        <v>211883352.17000002</v>
      </c>
      <c r="I16" s="23">
        <f t="shared" ref="I16:I27" si="1">IF(G16=0,0,G16-E16)</f>
        <v>299267278.74000001</v>
      </c>
      <c r="J16" s="23">
        <v>670104332.14999998</v>
      </c>
      <c r="K16" s="23">
        <v>887493236.44000006</v>
      </c>
      <c r="L16" s="23">
        <f t="shared" ref="L16:L27" si="2">IF(J16=0,0,J16-F16)</f>
        <v>238967977.09999996</v>
      </c>
      <c r="M16" s="23">
        <f t="shared" ref="M16:M27" si="3">IF(K16=0,0,K16-G16)</f>
        <v>268355591.91000009</v>
      </c>
      <c r="N16" s="23">
        <v>869050619.75</v>
      </c>
      <c r="O16" s="23">
        <v>1130878229.25</v>
      </c>
      <c r="P16" s="23">
        <f t="shared" ref="P16:P27" si="4">IF(N16=0,0,N16-J16)</f>
        <v>198946287.60000002</v>
      </c>
      <c r="Q16" s="23">
        <f t="shared" ref="Q16:Q27" si="5">IF(O16=0,0,O16-K16)</f>
        <v>243384992.80999994</v>
      </c>
      <c r="R16" s="23">
        <v>1077695990.98</v>
      </c>
      <c r="S16" s="23">
        <v>1190999212.6199999</v>
      </c>
      <c r="T16" s="23">
        <f t="shared" ref="T16:T27" si="6">IF(R16=0,0,R16-N16)</f>
        <v>208645371.23000002</v>
      </c>
      <c r="U16" s="23">
        <f t="shared" ref="U16:U27" si="7">IF(S16=0,0,S16-O16)</f>
        <v>60120983.369999886</v>
      </c>
      <c r="V16" s="23">
        <v>1190389707.48</v>
      </c>
      <c r="W16" s="23">
        <v>1450488515.3799999</v>
      </c>
      <c r="X16" s="23">
        <f t="shared" ref="X16:X27" si="8">IF(V16=0,0,V16-R16)</f>
        <v>112693716.5</v>
      </c>
      <c r="Y16" s="23">
        <f t="shared" ref="Y16:Y27" si="9">IF(W16=0,0,W16-S16)</f>
        <v>259489302.75999999</v>
      </c>
      <c r="Z16" s="23">
        <f t="shared" ref="Z16:Z27" si="10">D16+H16+L16+P16+T16+X16</f>
        <v>1190389707.48</v>
      </c>
      <c r="AA16" s="23">
        <f t="shared" ref="AA16:AA27" si="11">E16+I16+M16+Q16+U16+Y16</f>
        <v>1450488515.3799999</v>
      </c>
      <c r="AB16" s="28">
        <f t="shared" ref="AB16:AB27" si="12">IF(AA16=0,0,IF(Z16=0,0,(AA16-Z16)/Z16*100))</f>
        <v>21.849887164315039</v>
      </c>
      <c r="AC16" s="28">
        <f t="shared" ref="AC16:AC27" si="13">IF(Z16=0,0,IF(B16=0,0,Z16/B16*100))</f>
        <v>42.543897167032661</v>
      </c>
      <c r="AD16" s="28">
        <f t="shared" ref="AD16:AD27" si="14">IF(AA16=0,0,IF(C16=0,0,AA16/C16*100))</f>
        <v>40.167208659570449</v>
      </c>
      <c r="AE16" s="23">
        <f>+AE17+AE20+AE23</f>
        <v>3897214000</v>
      </c>
    </row>
    <row r="17" spans="1:31" ht="39.75" customHeight="1" x14ac:dyDescent="0.2">
      <c r="A17" s="26" t="s">
        <v>23</v>
      </c>
      <c r="B17" s="23">
        <v>102497999.47</v>
      </c>
      <c r="C17" s="23">
        <v>77008000</v>
      </c>
      <c r="D17" s="23">
        <v>377626.14</v>
      </c>
      <c r="E17" s="23">
        <v>3720940.51</v>
      </c>
      <c r="F17" s="23">
        <v>5033725.6099999994</v>
      </c>
      <c r="G17" s="23">
        <v>13401211.220000001</v>
      </c>
      <c r="H17" s="23">
        <f t="shared" si="0"/>
        <v>4656099.47</v>
      </c>
      <c r="I17" s="23">
        <f t="shared" si="1"/>
        <v>9680270.7100000009</v>
      </c>
      <c r="J17" s="23">
        <v>29676717.049999997</v>
      </c>
      <c r="K17" s="23">
        <v>49030378.080000006</v>
      </c>
      <c r="L17" s="23">
        <f t="shared" si="2"/>
        <v>24642991.439999998</v>
      </c>
      <c r="M17" s="23">
        <f t="shared" si="3"/>
        <v>35629166.860000007</v>
      </c>
      <c r="N17" s="23">
        <v>33552491.130000003</v>
      </c>
      <c r="O17" s="23">
        <v>53805626.230000004</v>
      </c>
      <c r="P17" s="23">
        <f t="shared" si="4"/>
        <v>3875774.0800000057</v>
      </c>
      <c r="Q17" s="23">
        <f t="shared" si="5"/>
        <v>4775248.1499999985</v>
      </c>
      <c r="R17" s="23">
        <v>35601680.539999999</v>
      </c>
      <c r="S17" s="23">
        <v>59659010.270000003</v>
      </c>
      <c r="T17" s="23">
        <f t="shared" si="6"/>
        <v>2049189.4099999964</v>
      </c>
      <c r="U17" s="23">
        <f t="shared" si="7"/>
        <v>5853384.0399999991</v>
      </c>
      <c r="V17" s="23">
        <v>37786866.200000003</v>
      </c>
      <c r="W17" s="23">
        <v>63622913.039999999</v>
      </c>
      <c r="X17" s="23">
        <f t="shared" si="8"/>
        <v>2185185.6600000039</v>
      </c>
      <c r="Y17" s="23">
        <f t="shared" si="9"/>
        <v>3963902.7699999958</v>
      </c>
      <c r="Z17" s="23">
        <f t="shared" si="10"/>
        <v>37786866.200000003</v>
      </c>
      <c r="AA17" s="23">
        <f t="shared" si="11"/>
        <v>63622913.039999999</v>
      </c>
      <c r="AB17" s="28">
        <f t="shared" si="12"/>
        <v>68.373086837246106</v>
      </c>
      <c r="AC17" s="28">
        <f t="shared" si="13"/>
        <v>36.865954843401397</v>
      </c>
      <c r="AD17" s="28">
        <f t="shared" si="14"/>
        <v>82.618576044047373</v>
      </c>
      <c r="AE17" s="23">
        <f>+AE18+AE19</f>
        <v>98500000</v>
      </c>
    </row>
    <row r="18" spans="1:31" ht="39.75" customHeight="1" x14ac:dyDescent="0.2">
      <c r="A18" s="24" t="s">
        <v>24</v>
      </c>
      <c r="B18" s="25">
        <v>95915468.799999997</v>
      </c>
      <c r="C18" s="25">
        <v>69308000</v>
      </c>
      <c r="D18" s="25">
        <v>18849.759999999998</v>
      </c>
      <c r="E18" s="25">
        <v>2288987.46</v>
      </c>
      <c r="F18" s="25">
        <v>4290668.67</v>
      </c>
      <c r="G18" s="25">
        <v>10314806.890000001</v>
      </c>
      <c r="H18" s="25">
        <f t="shared" si="0"/>
        <v>4271818.91</v>
      </c>
      <c r="I18" s="25">
        <f t="shared" si="1"/>
        <v>8025819.4300000006</v>
      </c>
      <c r="J18" s="25">
        <v>28642790.219999999</v>
      </c>
      <c r="K18" s="25">
        <v>44386851.090000004</v>
      </c>
      <c r="L18" s="25">
        <f t="shared" si="2"/>
        <v>24352121.549999997</v>
      </c>
      <c r="M18" s="25">
        <f t="shared" si="3"/>
        <v>34072044.200000003</v>
      </c>
      <c r="N18" s="25">
        <v>31234380.780000001</v>
      </c>
      <c r="O18" s="25">
        <v>47542575.490000002</v>
      </c>
      <c r="P18" s="25">
        <f t="shared" si="4"/>
        <v>2591590.5600000024</v>
      </c>
      <c r="Q18" s="25">
        <f t="shared" si="5"/>
        <v>3155724.3999999985</v>
      </c>
      <c r="R18" s="25">
        <v>32567151.879999999</v>
      </c>
      <c r="S18" s="25">
        <v>50324054.420000002</v>
      </c>
      <c r="T18" s="25">
        <f t="shared" si="6"/>
        <v>1332771.0999999978</v>
      </c>
      <c r="U18" s="25">
        <f t="shared" si="7"/>
        <v>2781478.9299999997</v>
      </c>
      <c r="V18" s="25">
        <v>34476754.289999999</v>
      </c>
      <c r="W18" s="25">
        <v>52809469.359999999</v>
      </c>
      <c r="X18" s="25">
        <f t="shared" si="8"/>
        <v>1909602.4100000001</v>
      </c>
      <c r="Y18" s="25">
        <f t="shared" si="9"/>
        <v>2485414.9399999976</v>
      </c>
      <c r="Z18" s="25">
        <f t="shared" si="10"/>
        <v>34476754.289999999</v>
      </c>
      <c r="AA18" s="25">
        <f t="shared" si="11"/>
        <v>52809469.359999999</v>
      </c>
      <c r="AB18" s="29">
        <f t="shared" si="12"/>
        <v>53.174132680225682</v>
      </c>
      <c r="AC18" s="29">
        <f t="shared" si="13"/>
        <v>35.944936433444198</v>
      </c>
      <c r="AD18" s="29">
        <f t="shared" si="14"/>
        <v>76.195344491256421</v>
      </c>
      <c r="AE18" s="25">
        <v>78500000</v>
      </c>
    </row>
    <row r="19" spans="1:31" ht="39.75" customHeight="1" x14ac:dyDescent="0.2">
      <c r="A19" s="24" t="s">
        <v>25</v>
      </c>
      <c r="B19" s="25">
        <v>6582530.6699999999</v>
      </c>
      <c r="C19" s="25">
        <v>7700000</v>
      </c>
      <c r="D19" s="25">
        <v>358776.38</v>
      </c>
      <c r="E19" s="25">
        <v>1431953.05</v>
      </c>
      <c r="F19" s="25">
        <v>743056.94</v>
      </c>
      <c r="G19" s="25">
        <v>3086404.33</v>
      </c>
      <c r="H19" s="25">
        <f t="shared" si="0"/>
        <v>384280.55999999994</v>
      </c>
      <c r="I19" s="25">
        <f t="shared" si="1"/>
        <v>1654451.28</v>
      </c>
      <c r="J19" s="25">
        <v>1033926.83</v>
      </c>
      <c r="K19" s="25">
        <v>4643526.99</v>
      </c>
      <c r="L19" s="25">
        <f t="shared" si="2"/>
        <v>290869.89</v>
      </c>
      <c r="M19" s="25">
        <f t="shared" si="3"/>
        <v>1557122.6600000001</v>
      </c>
      <c r="N19" s="25">
        <v>2318110.35</v>
      </c>
      <c r="O19" s="25">
        <v>6263050.7400000002</v>
      </c>
      <c r="P19" s="25">
        <f t="shared" si="4"/>
        <v>1284183.52</v>
      </c>
      <c r="Q19" s="25">
        <f t="shared" si="5"/>
        <v>1619523.75</v>
      </c>
      <c r="R19" s="25">
        <v>3034528.66</v>
      </c>
      <c r="S19" s="25">
        <v>9334955.8499999996</v>
      </c>
      <c r="T19" s="25">
        <f t="shared" si="6"/>
        <v>716418.31</v>
      </c>
      <c r="U19" s="25">
        <f t="shared" si="7"/>
        <v>3071905.1099999994</v>
      </c>
      <c r="V19" s="25">
        <v>3310111.91</v>
      </c>
      <c r="W19" s="25">
        <v>10813443.68</v>
      </c>
      <c r="X19" s="25">
        <f t="shared" si="8"/>
        <v>275583.25</v>
      </c>
      <c r="Y19" s="25">
        <f t="shared" si="9"/>
        <v>1478487.83</v>
      </c>
      <c r="Z19" s="25">
        <f t="shared" si="10"/>
        <v>3310111.91</v>
      </c>
      <c r="AA19" s="25">
        <f t="shared" si="11"/>
        <v>10813443.68</v>
      </c>
      <c r="AB19" s="29">
        <f t="shared" si="12"/>
        <v>226.67909647804021</v>
      </c>
      <c r="AC19" s="29">
        <f t="shared" si="13"/>
        <v>50.286311996781016</v>
      </c>
      <c r="AD19" s="29">
        <f t="shared" si="14"/>
        <v>140.43433350649352</v>
      </c>
      <c r="AE19" s="25">
        <v>20000000</v>
      </c>
    </row>
    <row r="20" spans="1:31" ht="39.75" customHeight="1" x14ac:dyDescent="0.2">
      <c r="A20" s="26" t="s">
        <v>26</v>
      </c>
      <c r="B20" s="23">
        <v>2649752494</v>
      </c>
      <c r="C20" s="23">
        <v>3491616000</v>
      </c>
      <c r="D20" s="23">
        <v>215000000</v>
      </c>
      <c r="E20" s="23">
        <v>310702000</v>
      </c>
      <c r="F20" s="23">
        <v>421500000</v>
      </c>
      <c r="G20" s="23">
        <v>599626000</v>
      </c>
      <c r="H20" s="23">
        <f t="shared" si="0"/>
        <v>206500000</v>
      </c>
      <c r="I20" s="23">
        <f t="shared" si="1"/>
        <v>288924000</v>
      </c>
      <c r="J20" s="23">
        <v>631712500</v>
      </c>
      <c r="K20" s="23">
        <v>830589000</v>
      </c>
      <c r="L20" s="23">
        <f t="shared" si="2"/>
        <v>210212500</v>
      </c>
      <c r="M20" s="23">
        <f t="shared" si="3"/>
        <v>230963000</v>
      </c>
      <c r="N20" s="23">
        <v>825964500</v>
      </c>
      <c r="O20" s="23">
        <v>1064584600</v>
      </c>
      <c r="P20" s="23">
        <f t="shared" si="4"/>
        <v>194252000</v>
      </c>
      <c r="Q20" s="23">
        <f t="shared" si="5"/>
        <v>233995600</v>
      </c>
      <c r="R20" s="23">
        <v>1031704500</v>
      </c>
      <c r="S20" s="23">
        <v>1115776600</v>
      </c>
      <c r="T20" s="23">
        <f t="shared" si="6"/>
        <v>205740000</v>
      </c>
      <c r="U20" s="23">
        <f t="shared" si="7"/>
        <v>51192000</v>
      </c>
      <c r="V20" s="23">
        <v>1141405994</v>
      </c>
      <c r="W20" s="23">
        <v>1370276600</v>
      </c>
      <c r="X20" s="23">
        <f t="shared" si="8"/>
        <v>109701494</v>
      </c>
      <c r="Y20" s="23">
        <f t="shared" si="9"/>
        <v>254500000</v>
      </c>
      <c r="Z20" s="23">
        <f t="shared" si="10"/>
        <v>1141405994</v>
      </c>
      <c r="AA20" s="23">
        <f t="shared" si="11"/>
        <v>1370276600</v>
      </c>
      <c r="AB20" s="28">
        <f t="shared" si="12"/>
        <v>20.051638698508533</v>
      </c>
      <c r="AC20" s="28">
        <f t="shared" si="13"/>
        <v>43.075947530365831</v>
      </c>
      <c r="AD20" s="28">
        <f t="shared" si="14"/>
        <v>39.244768038638846</v>
      </c>
      <c r="AE20" s="23">
        <f>+AE21+AE22</f>
        <v>3746735000</v>
      </c>
    </row>
    <row r="21" spans="1:31" ht="54" customHeight="1" x14ac:dyDescent="0.2">
      <c r="A21" s="24" t="s">
        <v>33</v>
      </c>
      <c r="B21" s="25">
        <v>2648897494</v>
      </c>
      <c r="C21" s="25">
        <v>3491616000</v>
      </c>
      <c r="D21" s="25">
        <v>215000000</v>
      </c>
      <c r="E21" s="25">
        <v>310702000</v>
      </c>
      <c r="F21" s="25">
        <v>421500000</v>
      </c>
      <c r="G21" s="25">
        <v>599626000</v>
      </c>
      <c r="H21" s="25">
        <f t="shared" si="0"/>
        <v>206500000</v>
      </c>
      <c r="I21" s="25">
        <f t="shared" si="1"/>
        <v>288924000</v>
      </c>
      <c r="J21" s="25">
        <v>631712500</v>
      </c>
      <c r="K21" s="25">
        <v>830589000</v>
      </c>
      <c r="L21" s="25">
        <f t="shared" si="2"/>
        <v>210212500</v>
      </c>
      <c r="M21" s="25">
        <f t="shared" si="3"/>
        <v>230963000</v>
      </c>
      <c r="N21" s="25">
        <v>825712500</v>
      </c>
      <c r="O21" s="25">
        <v>1064311000</v>
      </c>
      <c r="P21" s="25">
        <f t="shared" si="4"/>
        <v>194000000</v>
      </c>
      <c r="Q21" s="25">
        <f t="shared" si="5"/>
        <v>233722000</v>
      </c>
      <c r="R21" s="25">
        <v>1031212500</v>
      </c>
      <c r="S21" s="25">
        <v>1115503000</v>
      </c>
      <c r="T21" s="25">
        <f t="shared" si="6"/>
        <v>205500000</v>
      </c>
      <c r="U21" s="25">
        <f t="shared" si="7"/>
        <v>51192000</v>
      </c>
      <c r="V21" s="25">
        <v>1140913994</v>
      </c>
      <c r="W21" s="25">
        <v>1370003000</v>
      </c>
      <c r="X21" s="25">
        <f t="shared" si="8"/>
        <v>109701494</v>
      </c>
      <c r="Y21" s="25">
        <f t="shared" si="9"/>
        <v>254500000</v>
      </c>
      <c r="Z21" s="25">
        <f t="shared" si="10"/>
        <v>1140913994</v>
      </c>
      <c r="AA21" s="25">
        <f t="shared" si="11"/>
        <v>1370003000</v>
      </c>
      <c r="AB21" s="29">
        <f t="shared" si="12"/>
        <v>20.079428178176943</v>
      </c>
      <c r="AC21" s="29">
        <f t="shared" si="13"/>
        <v>43.071277638499666</v>
      </c>
      <c r="AD21" s="29">
        <f t="shared" si="14"/>
        <v>39.236932125411272</v>
      </c>
      <c r="AE21" s="25">
        <v>3746735000</v>
      </c>
    </row>
    <row r="22" spans="1:31" ht="39.75" customHeight="1" x14ac:dyDescent="0.2">
      <c r="A22" s="24" t="s">
        <v>27</v>
      </c>
      <c r="B22" s="25">
        <v>855000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si="0"/>
        <v>0</v>
      </c>
      <c r="I22" s="25">
        <f t="shared" si="1"/>
        <v>0</v>
      </c>
      <c r="J22" s="25">
        <v>0</v>
      </c>
      <c r="K22" s="25">
        <v>0</v>
      </c>
      <c r="L22" s="25">
        <f t="shared" si="2"/>
        <v>0</v>
      </c>
      <c r="M22" s="25">
        <f t="shared" si="3"/>
        <v>0</v>
      </c>
      <c r="N22" s="25">
        <v>252000</v>
      </c>
      <c r="O22" s="25">
        <v>273600</v>
      </c>
      <c r="P22" s="25">
        <f t="shared" si="4"/>
        <v>252000</v>
      </c>
      <c r="Q22" s="25">
        <f t="shared" si="5"/>
        <v>273600</v>
      </c>
      <c r="R22" s="25">
        <v>492000</v>
      </c>
      <c r="S22" s="25">
        <v>273600</v>
      </c>
      <c r="T22" s="25">
        <f t="shared" si="6"/>
        <v>240000</v>
      </c>
      <c r="U22" s="25">
        <f t="shared" si="7"/>
        <v>0</v>
      </c>
      <c r="V22" s="25">
        <v>492000</v>
      </c>
      <c r="W22" s="25">
        <v>273600</v>
      </c>
      <c r="X22" s="25">
        <f t="shared" si="8"/>
        <v>0</v>
      </c>
      <c r="Y22" s="25">
        <f t="shared" si="9"/>
        <v>0</v>
      </c>
      <c r="Z22" s="25">
        <f t="shared" si="10"/>
        <v>492000</v>
      </c>
      <c r="AA22" s="25">
        <f t="shared" si="11"/>
        <v>273600</v>
      </c>
      <c r="AB22" s="29">
        <f t="shared" si="12"/>
        <v>-44.390243902439025</v>
      </c>
      <c r="AC22" s="29">
        <f t="shared" si="13"/>
        <v>57.543859649122808</v>
      </c>
      <c r="AD22" s="29">
        <f t="shared" si="14"/>
        <v>0</v>
      </c>
      <c r="AE22" s="25">
        <v>0</v>
      </c>
    </row>
    <row r="23" spans="1:31" ht="39.75" customHeight="1" x14ac:dyDescent="0.2">
      <c r="A23" s="26" t="s">
        <v>28</v>
      </c>
      <c r="B23" s="23">
        <v>45776454.570000008</v>
      </c>
      <c r="C23" s="23">
        <v>42502000</v>
      </c>
      <c r="D23" s="23">
        <v>3875376.74</v>
      </c>
      <c r="E23" s="23">
        <v>5447425.2800000003</v>
      </c>
      <c r="F23" s="23">
        <v>4602629.4400000004</v>
      </c>
      <c r="G23" s="23">
        <v>6110433.3100000005</v>
      </c>
      <c r="H23" s="23">
        <f t="shared" si="0"/>
        <v>727252.70000000019</v>
      </c>
      <c r="I23" s="23">
        <f t="shared" si="1"/>
        <v>663008.03000000026</v>
      </c>
      <c r="J23" s="23">
        <v>8715115.0999999996</v>
      </c>
      <c r="K23" s="23">
        <v>7873858.3600000003</v>
      </c>
      <c r="L23" s="23">
        <f t="shared" si="2"/>
        <v>4112485.6599999992</v>
      </c>
      <c r="M23" s="23">
        <f t="shared" si="3"/>
        <v>1763425.0499999998</v>
      </c>
      <c r="N23" s="23">
        <v>9533628.620000001</v>
      </c>
      <c r="O23" s="23">
        <v>12488003.02</v>
      </c>
      <c r="P23" s="23">
        <f t="shared" si="4"/>
        <v>818513.52000000142</v>
      </c>
      <c r="Q23" s="23">
        <f t="shared" si="5"/>
        <v>4614144.6599999992</v>
      </c>
      <c r="R23" s="23">
        <v>10389810.440000001</v>
      </c>
      <c r="S23" s="23">
        <v>15563602.350000001</v>
      </c>
      <c r="T23" s="23">
        <f t="shared" si="6"/>
        <v>856181.8200000003</v>
      </c>
      <c r="U23" s="23">
        <f t="shared" si="7"/>
        <v>3075599.3300000019</v>
      </c>
      <c r="V23" s="23">
        <v>11196847.280000001</v>
      </c>
      <c r="W23" s="23">
        <v>16589002.34</v>
      </c>
      <c r="X23" s="23">
        <f t="shared" si="8"/>
        <v>807036.83999999985</v>
      </c>
      <c r="Y23" s="23">
        <f t="shared" si="9"/>
        <v>1025399.9899999984</v>
      </c>
      <c r="Z23" s="23">
        <f t="shared" si="10"/>
        <v>11196847.280000001</v>
      </c>
      <c r="AA23" s="23">
        <f t="shared" si="11"/>
        <v>16589002.34</v>
      </c>
      <c r="AB23" s="28">
        <f t="shared" si="12"/>
        <v>48.157797683206397</v>
      </c>
      <c r="AC23" s="28">
        <f t="shared" si="13"/>
        <v>24.459839420019112</v>
      </c>
      <c r="AD23" s="28">
        <f t="shared" si="14"/>
        <v>39.031109924238862</v>
      </c>
      <c r="AE23" s="23">
        <f>+AE24+AE25+AE26+AE27</f>
        <v>51979000</v>
      </c>
    </row>
    <row r="24" spans="1:31" ht="39.75" customHeight="1" x14ac:dyDescent="0.2">
      <c r="A24" s="24" t="s">
        <v>29</v>
      </c>
      <c r="B24" s="25">
        <v>636517.27</v>
      </c>
      <c r="C24" s="25">
        <v>0</v>
      </c>
      <c r="D24" s="25">
        <v>93099.13</v>
      </c>
      <c r="E24" s="25">
        <v>57439.28</v>
      </c>
      <c r="F24" s="25">
        <v>264163.02</v>
      </c>
      <c r="G24" s="25">
        <v>64190.96</v>
      </c>
      <c r="H24" s="25">
        <f t="shared" si="0"/>
        <v>171063.89</v>
      </c>
      <c r="I24" s="25">
        <f t="shared" si="1"/>
        <v>6751.68</v>
      </c>
      <c r="J24" s="25">
        <v>267259.46999999997</v>
      </c>
      <c r="K24" s="25">
        <v>71707.41</v>
      </c>
      <c r="L24" s="25">
        <f t="shared" si="2"/>
        <v>3096.4499999999534</v>
      </c>
      <c r="M24" s="25">
        <f t="shared" si="3"/>
        <v>7516.4500000000044</v>
      </c>
      <c r="N24" s="25">
        <v>269924.53000000003</v>
      </c>
      <c r="O24" s="25">
        <v>72815.59</v>
      </c>
      <c r="P24" s="25">
        <f t="shared" si="4"/>
        <v>2665.0600000000559</v>
      </c>
      <c r="Q24" s="25">
        <f t="shared" si="5"/>
        <v>1108.179999999993</v>
      </c>
      <c r="R24" s="25">
        <v>456371.82</v>
      </c>
      <c r="S24" s="25">
        <v>76539.75</v>
      </c>
      <c r="T24" s="25">
        <f t="shared" si="6"/>
        <v>186447.28999999998</v>
      </c>
      <c r="U24" s="25">
        <f t="shared" si="7"/>
        <v>3724.1600000000035</v>
      </c>
      <c r="V24" s="25">
        <v>457383.83</v>
      </c>
      <c r="W24" s="25">
        <v>78636.58</v>
      </c>
      <c r="X24" s="25">
        <f t="shared" si="8"/>
        <v>1012.0100000000093</v>
      </c>
      <c r="Y24" s="25">
        <f t="shared" si="9"/>
        <v>2096.8300000000017</v>
      </c>
      <c r="Z24" s="25">
        <f t="shared" si="10"/>
        <v>457383.83</v>
      </c>
      <c r="AA24" s="25">
        <f t="shared" si="11"/>
        <v>78636.58</v>
      </c>
      <c r="AB24" s="29">
        <f t="shared" si="12"/>
        <v>-82.807310874982178</v>
      </c>
      <c r="AC24" s="29">
        <f t="shared" si="13"/>
        <v>71.85725377097782</v>
      </c>
      <c r="AD24" s="29">
        <f t="shared" si="14"/>
        <v>0</v>
      </c>
      <c r="AE24" s="25">
        <v>0</v>
      </c>
    </row>
    <row r="25" spans="1:31" ht="39.75" customHeight="1" x14ac:dyDescent="0.2">
      <c r="A25" s="24" t="s">
        <v>30</v>
      </c>
      <c r="B25" s="25">
        <v>16611271.970000001</v>
      </c>
      <c r="C25" s="25">
        <v>5523000</v>
      </c>
      <c r="D25" s="25">
        <v>3653549.72</v>
      </c>
      <c r="E25" s="25">
        <v>4748801.37</v>
      </c>
      <c r="F25" s="25">
        <v>3795222.56</v>
      </c>
      <c r="G25" s="25">
        <v>5232572.87</v>
      </c>
      <c r="H25" s="25">
        <f t="shared" si="0"/>
        <v>141672.83999999985</v>
      </c>
      <c r="I25" s="25">
        <f t="shared" si="1"/>
        <v>483771.5</v>
      </c>
      <c r="J25" s="25">
        <v>4299191.1900000004</v>
      </c>
      <c r="K25" s="25">
        <v>6003198.4100000001</v>
      </c>
      <c r="L25" s="25">
        <f t="shared" si="2"/>
        <v>503968.63000000035</v>
      </c>
      <c r="M25" s="25">
        <f t="shared" si="3"/>
        <v>770625.54</v>
      </c>
      <c r="N25" s="25">
        <v>5032501.7300000004</v>
      </c>
      <c r="O25" s="25">
        <v>6759933.46</v>
      </c>
      <c r="P25" s="25">
        <f t="shared" si="4"/>
        <v>733310.54</v>
      </c>
      <c r="Q25" s="25">
        <f t="shared" si="5"/>
        <v>756735.04999999981</v>
      </c>
      <c r="R25" s="25">
        <v>5464382.54</v>
      </c>
      <c r="S25" s="25">
        <v>9661508.2100000009</v>
      </c>
      <c r="T25" s="25">
        <f t="shared" si="6"/>
        <v>431880.80999999959</v>
      </c>
      <c r="U25" s="25">
        <f t="shared" si="7"/>
        <v>2901574.7500000009</v>
      </c>
      <c r="V25" s="25">
        <v>5970638.5700000003</v>
      </c>
      <c r="W25" s="25">
        <v>10288713.130000001</v>
      </c>
      <c r="X25" s="25">
        <f t="shared" si="8"/>
        <v>506256.03000000026</v>
      </c>
      <c r="Y25" s="25">
        <f t="shared" si="9"/>
        <v>627204.91999999993</v>
      </c>
      <c r="Z25" s="25">
        <f t="shared" si="10"/>
        <v>5970638.5700000003</v>
      </c>
      <c r="AA25" s="25">
        <f t="shared" si="11"/>
        <v>10288713.130000001</v>
      </c>
      <c r="AB25" s="29">
        <f t="shared" si="12"/>
        <v>72.321821349169355</v>
      </c>
      <c r="AC25" s="29">
        <f t="shared" si="13"/>
        <v>35.943295497075653</v>
      </c>
      <c r="AD25" s="29">
        <f t="shared" si="14"/>
        <v>186.28848687307624</v>
      </c>
      <c r="AE25" s="25">
        <v>15000000</v>
      </c>
    </row>
    <row r="26" spans="1:31" ht="39.75" customHeight="1" x14ac:dyDescent="0.2">
      <c r="A26" s="24" t="s">
        <v>31</v>
      </c>
      <c r="B26" s="25">
        <v>60462.26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0"/>
        <v>0</v>
      </c>
      <c r="I26" s="25">
        <f t="shared" si="1"/>
        <v>0</v>
      </c>
      <c r="J26" s="25">
        <v>0</v>
      </c>
      <c r="K26" s="25">
        <v>179551.8</v>
      </c>
      <c r="L26" s="25">
        <f t="shared" si="2"/>
        <v>0</v>
      </c>
      <c r="M26" s="25">
        <f t="shared" si="3"/>
        <v>179551.8</v>
      </c>
      <c r="N26" s="25">
        <v>0</v>
      </c>
      <c r="O26" s="25">
        <v>179551.8</v>
      </c>
      <c r="P26" s="25">
        <f t="shared" si="4"/>
        <v>0</v>
      </c>
      <c r="Q26" s="25">
        <f t="shared" si="5"/>
        <v>0</v>
      </c>
      <c r="R26" s="25">
        <v>0</v>
      </c>
      <c r="S26" s="25">
        <v>179551.8</v>
      </c>
      <c r="T26" s="25">
        <f t="shared" si="6"/>
        <v>0</v>
      </c>
      <c r="U26" s="25">
        <f t="shared" si="7"/>
        <v>0</v>
      </c>
      <c r="V26" s="25">
        <v>0</v>
      </c>
      <c r="W26" s="25">
        <v>478315.62</v>
      </c>
      <c r="X26" s="25">
        <f t="shared" si="8"/>
        <v>0</v>
      </c>
      <c r="Y26" s="25">
        <f t="shared" si="9"/>
        <v>298763.82</v>
      </c>
      <c r="Z26" s="25">
        <f t="shared" si="10"/>
        <v>0</v>
      </c>
      <c r="AA26" s="25">
        <f t="shared" si="11"/>
        <v>478315.62</v>
      </c>
      <c r="AB26" s="29">
        <f t="shared" si="12"/>
        <v>0</v>
      </c>
      <c r="AC26" s="29">
        <f t="shared" si="13"/>
        <v>0</v>
      </c>
      <c r="AD26" s="29">
        <f t="shared" si="14"/>
        <v>0</v>
      </c>
      <c r="AE26" s="25">
        <v>0</v>
      </c>
    </row>
    <row r="27" spans="1:31" ht="37.5" customHeight="1" x14ac:dyDescent="0.2">
      <c r="A27" s="24" t="s">
        <v>32</v>
      </c>
      <c r="B27" s="25">
        <v>28468203.07</v>
      </c>
      <c r="C27" s="25">
        <v>36979000</v>
      </c>
      <c r="D27" s="25">
        <v>128727.89</v>
      </c>
      <c r="E27" s="25">
        <v>641184.63</v>
      </c>
      <c r="F27" s="25">
        <v>543243.86</v>
      </c>
      <c r="G27" s="25">
        <v>813669.48</v>
      </c>
      <c r="H27" s="25">
        <f t="shared" si="0"/>
        <v>414515.97</v>
      </c>
      <c r="I27" s="25">
        <f t="shared" si="1"/>
        <v>172484.84999999998</v>
      </c>
      <c r="J27" s="25">
        <v>4148664.44</v>
      </c>
      <c r="K27" s="25">
        <v>1619400.74</v>
      </c>
      <c r="L27" s="25">
        <f t="shared" si="2"/>
        <v>3605420.58</v>
      </c>
      <c r="M27" s="25">
        <f t="shared" si="3"/>
        <v>805731.26</v>
      </c>
      <c r="N27" s="25">
        <v>4231202.3600000003</v>
      </c>
      <c r="O27" s="25">
        <v>5475702.1699999999</v>
      </c>
      <c r="P27" s="25">
        <f t="shared" si="4"/>
        <v>82537.920000000391</v>
      </c>
      <c r="Q27" s="25">
        <f t="shared" si="5"/>
        <v>3856301.4299999997</v>
      </c>
      <c r="R27" s="25">
        <v>4469056.08</v>
      </c>
      <c r="S27" s="25">
        <v>5646002.5899999999</v>
      </c>
      <c r="T27" s="25">
        <f t="shared" si="6"/>
        <v>237853.71999999974</v>
      </c>
      <c r="U27" s="25">
        <f t="shared" si="7"/>
        <v>170300.41999999993</v>
      </c>
      <c r="V27" s="25">
        <v>4768824.88</v>
      </c>
      <c r="W27" s="25">
        <v>5743337.0099999998</v>
      </c>
      <c r="X27" s="25">
        <f t="shared" si="8"/>
        <v>299768.79999999981</v>
      </c>
      <c r="Y27" s="25">
        <f t="shared" si="9"/>
        <v>97334.419999999925</v>
      </c>
      <c r="Z27" s="25">
        <f t="shared" si="10"/>
        <v>4768824.88</v>
      </c>
      <c r="AA27" s="25">
        <f t="shared" si="11"/>
        <v>5743337.0099999998</v>
      </c>
      <c r="AB27" s="29">
        <f t="shared" si="12"/>
        <v>20.435057996929423</v>
      </c>
      <c r="AC27" s="29">
        <f t="shared" si="13"/>
        <v>16.751408117590049</v>
      </c>
      <c r="AD27" s="29">
        <f t="shared" si="14"/>
        <v>15.53134754860867</v>
      </c>
      <c r="AE27" s="25">
        <v>36979000</v>
      </c>
    </row>
  </sheetData>
  <mergeCells count="20">
    <mergeCell ref="X14:Y14"/>
    <mergeCell ref="V14:W14"/>
    <mergeCell ref="Z14:AA14"/>
    <mergeCell ref="AB14:AB15"/>
    <mergeCell ref="L14:M14"/>
    <mergeCell ref="P14:Q14"/>
    <mergeCell ref="T14:U14"/>
    <mergeCell ref="A14:A15"/>
    <mergeCell ref="A11:AE11"/>
    <mergeCell ref="B14:B15"/>
    <mergeCell ref="C14:C15"/>
    <mergeCell ref="D14:E14"/>
    <mergeCell ref="F14:G14"/>
    <mergeCell ref="AE14:AE15"/>
    <mergeCell ref="H14:I14"/>
    <mergeCell ref="J14:K14"/>
    <mergeCell ref="N14:O14"/>
    <mergeCell ref="R14:S14"/>
    <mergeCell ref="B13:Q13"/>
    <mergeCell ref="AC14:AD14"/>
  </mergeCells>
  <printOptions horizontalCentered="1" verticalCentered="1"/>
  <pageMargins left="3.937007874015748E-2" right="3.937007874015748E-2" top="0" bottom="0" header="0" footer="0"/>
  <pageSetup paperSize="9" scale="44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Sayfa1</vt:lpstr>
      <vt:lpstr>BaslaSatir</vt:lpstr>
      <vt:lpstr>ButceYil</vt:lpstr>
      <vt:lpstr>FormatSatir</vt:lpstr>
      <vt:lpstr>KurAd</vt:lpstr>
      <vt:lpstr>KurKod</vt:lpstr>
      <vt:lpstr>ToplamFormatSatir</vt:lpstr>
      <vt:lpstr>ToplamSatir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Şükriye Aslan</cp:lastModifiedBy>
  <cp:lastPrinted>2025-07-17T11:18:43Z</cp:lastPrinted>
  <dcterms:created xsi:type="dcterms:W3CDTF">2021-05-12T10:51:16Z</dcterms:created>
  <dcterms:modified xsi:type="dcterms:W3CDTF">2025-07-28T11:35:49Z</dcterms:modified>
</cp:coreProperties>
</file>